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omcak\Desktop\RADA\Rada 2023\27.12.2023\"/>
    </mc:Choice>
  </mc:AlternateContent>
  <xr:revisionPtr revIDLastSave="0" documentId="8_{18632FA8-0740-4C4C-B76A-EC30EBE96D7D}" xr6:coauthVersionLast="47" xr6:coauthVersionMax="47" xr10:uidLastSave="{00000000-0000-0000-0000-000000000000}"/>
  <bookViews>
    <workbookView xWindow="-108" yWindow="-108" windowWidth="23256" windowHeight="12576" xr2:uid="{0934CCB5-4A04-4BC9-829D-02D2CE0605B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4" i="1"/>
  <c r="I45" i="1"/>
  <c r="I47" i="1"/>
  <c r="I48" i="1"/>
  <c r="I49" i="1"/>
  <c r="I6" i="1"/>
  <c r="F6" i="1"/>
  <c r="F7" i="1"/>
  <c r="F8" i="1"/>
  <c r="F9" i="1"/>
  <c r="F10" i="1"/>
  <c r="F11" i="1"/>
  <c r="F12" i="1"/>
  <c r="F13" i="1"/>
  <c r="F14" i="1"/>
  <c r="D15" i="1"/>
  <c r="F15" i="1" s="1"/>
  <c r="E15" i="1"/>
  <c r="G15" i="1"/>
  <c r="H15" i="1"/>
  <c r="F16" i="1"/>
  <c r="F17" i="1"/>
  <c r="F18" i="1"/>
  <c r="D19" i="1"/>
  <c r="E19" i="1"/>
  <c r="F19" i="1"/>
  <c r="G19" i="1"/>
  <c r="I19" i="1" s="1"/>
  <c r="H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D36" i="1"/>
  <c r="E36" i="1"/>
  <c r="G36" i="1"/>
  <c r="I36" i="1" s="1"/>
  <c r="H36" i="1"/>
  <c r="F37" i="1"/>
  <c r="F38" i="1"/>
  <c r="F39" i="1"/>
  <c r="F40" i="1"/>
  <c r="F41" i="1"/>
  <c r="F42" i="1"/>
  <c r="D43" i="1"/>
  <c r="F43" i="1" s="1"/>
  <c r="E43" i="1"/>
  <c r="G43" i="1"/>
  <c r="H43" i="1"/>
  <c r="I43" i="1" s="1"/>
  <c r="F44" i="1"/>
  <c r="F45" i="1"/>
  <c r="D46" i="1"/>
  <c r="E46" i="1"/>
  <c r="G46" i="1"/>
  <c r="I46" i="1" s="1"/>
  <c r="F47" i="1"/>
  <c r="F48" i="1"/>
  <c r="G63" i="1"/>
  <c r="G75" i="1"/>
  <c r="G85" i="1"/>
  <c r="F46" i="1" l="1"/>
  <c r="E50" i="1"/>
  <c r="I15" i="1"/>
  <c r="F36" i="1"/>
  <c r="F50" i="1" s="1"/>
  <c r="D50" i="1"/>
  <c r="H50" i="1"/>
  <c r="G50" i="1"/>
  <c r="I50" i="1" l="1"/>
</calcChain>
</file>

<file path=xl/sharedStrings.xml><?xml version="1.0" encoding="utf-8"?>
<sst xmlns="http://schemas.openxmlformats.org/spreadsheetml/2006/main" count="88" uniqueCount="87">
  <si>
    <t>posílení fondu reprodukce</t>
  </si>
  <si>
    <t>Se souhlasem OÚ použití rezervního fondu na</t>
  </si>
  <si>
    <t>Předpokládaný stav fondu reprodukce k 31.12.</t>
  </si>
  <si>
    <t>Předpokládaná pořizovací cena:</t>
  </si>
  <si>
    <t>Myčka na nádobí do školní kuchyně</t>
  </si>
  <si>
    <t>Investiční výdaje</t>
  </si>
  <si>
    <t>celkem</t>
  </si>
  <si>
    <t>Ostatní drobné služby</t>
  </si>
  <si>
    <t>Pověřenec GDPR</t>
  </si>
  <si>
    <t>Paušál za účetní program</t>
  </si>
  <si>
    <t>Zprac.mezd</t>
  </si>
  <si>
    <t>Odvoz PDO</t>
  </si>
  <si>
    <t>CO, BOZP</t>
  </si>
  <si>
    <t>Anim</t>
  </si>
  <si>
    <t xml:space="preserve">Ostatní služby </t>
  </si>
  <si>
    <t>Celkem</t>
  </si>
  <si>
    <t>Drobné opravy a revize</t>
  </si>
  <si>
    <t>Servis oken v pavilonu A</t>
  </si>
  <si>
    <t>Oprava přístřešku u školního hřiště</t>
  </si>
  <si>
    <t>Oprava dveří do tělocvičny</t>
  </si>
  <si>
    <t>Oprava lavic-výměna pracovních desek</t>
  </si>
  <si>
    <t>Oprava podlahy v Sovičce</t>
  </si>
  <si>
    <t>Opravy</t>
  </si>
  <si>
    <t>Celkem DDHM</t>
  </si>
  <si>
    <t>Počítače 2x</t>
  </si>
  <si>
    <t>Doplnění příslušenství k myčce-sprcha apod.</t>
  </si>
  <si>
    <t>Ostatní drobný majetek</t>
  </si>
  <si>
    <t>Skříňky do šaten</t>
  </si>
  <si>
    <t>Nábytek kabinetu-dějepis</t>
  </si>
  <si>
    <t>DDHM</t>
  </si>
  <si>
    <t>Rozpis položek rozpočtu pro rok 2024</t>
  </si>
  <si>
    <t xml:space="preserve"> </t>
  </si>
  <si>
    <t>CELKEM VÝDAJE</t>
  </si>
  <si>
    <t>Kurzové ztráty</t>
  </si>
  <si>
    <t>Dopočet DPH</t>
  </si>
  <si>
    <t>Odpisy</t>
  </si>
  <si>
    <t>Mzdové náklady vlastní celkem</t>
  </si>
  <si>
    <t>Mzd.nákl.vlastní</t>
  </si>
  <si>
    <t>Náklady na mzdy HoČ</t>
  </si>
  <si>
    <t>Mzdy + odvody z OÚ</t>
  </si>
  <si>
    <t xml:space="preserve">FKSP </t>
  </si>
  <si>
    <t>zák.poj.kooperativa</t>
  </si>
  <si>
    <t>zdravotní poj.</t>
  </si>
  <si>
    <t>sociální poj.</t>
  </si>
  <si>
    <t>Náhrady za nemoc</t>
  </si>
  <si>
    <t>mzdy a OON z OÚ</t>
  </si>
  <si>
    <t>Služby</t>
  </si>
  <si>
    <t>Ochr. pom.prev.prohl.</t>
  </si>
  <si>
    <t>popl.za ved.účtu</t>
  </si>
  <si>
    <t>předplatné</t>
  </si>
  <si>
    <t>ostat.náklady</t>
  </si>
  <si>
    <t>poj.žáků a maj.</t>
  </si>
  <si>
    <t>Spoluúč.škol.úrazy</t>
  </si>
  <si>
    <t>Plavání</t>
  </si>
  <si>
    <t>ost.služby</t>
  </si>
  <si>
    <t>jízdné žáci</t>
  </si>
  <si>
    <t>Software</t>
  </si>
  <si>
    <t>telefon</t>
  </si>
  <si>
    <t>poštovné</t>
  </si>
  <si>
    <t>Náklady na reprezent.</t>
  </si>
  <si>
    <t>cestovné</t>
  </si>
  <si>
    <t>školení</t>
  </si>
  <si>
    <t>opravy</t>
  </si>
  <si>
    <t>energie</t>
  </si>
  <si>
    <t>vodné</t>
  </si>
  <si>
    <t>plyn</t>
  </si>
  <si>
    <t>el.energie</t>
  </si>
  <si>
    <t>materiál</t>
  </si>
  <si>
    <t>potraviny</t>
  </si>
  <si>
    <t>spotř.mater.</t>
  </si>
  <si>
    <t>knihovna,kniž.odměny</t>
  </si>
  <si>
    <t>mater.údržba</t>
  </si>
  <si>
    <t>zdrav.mater,roušky,testy</t>
  </si>
  <si>
    <t>kancel.potřeby</t>
  </si>
  <si>
    <t>ostat.uč.pom</t>
  </si>
  <si>
    <t>uč.pom.</t>
  </si>
  <si>
    <t>Jiné zdroje</t>
  </si>
  <si>
    <t>Příspěvek zřizovatele (Obec Halenkov)</t>
  </si>
  <si>
    <t>Rozdíl čerpání rozpočtu 2023</t>
  </si>
  <si>
    <t>Čerpání rozpočtu 2023</t>
  </si>
  <si>
    <t>Schválený rozpočet 2023</t>
  </si>
  <si>
    <t>Výdaje</t>
  </si>
  <si>
    <t>Schválený rozpočet na rok 2024</t>
  </si>
  <si>
    <t>Základní škola Halenkov, okres Vsetín</t>
  </si>
  <si>
    <t>Schválený rozpočet 2024</t>
  </si>
  <si>
    <t>Halenkov 535</t>
  </si>
  <si>
    <t>756 03 Halenkov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</si>
</sst>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164" fontId="4" fillId="0" borderId="1" xfId="0" applyNumberFormat="1" applyFont="1" applyBorder="1"/>
    <xf numFmtId="0" fontId="4" fillId="0" borderId="2" xfId="0" applyFont="1" applyBorder="1"/>
    <xf numFmtId="0" fontId="4" fillId="0" borderId="3" xfId="0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/>
    <xf numFmtId="0" fontId="2" fillId="0" borderId="6" xfId="0" applyFont="1" applyBorder="1"/>
    <xf numFmtId="164" fontId="1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4" fillId="0" borderId="10" xfId="0" applyFont="1" applyBorder="1"/>
    <xf numFmtId="164" fontId="1" fillId="0" borderId="11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1" fillId="0" borderId="4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9" xfId="0" applyFont="1" applyBorder="1"/>
    <xf numFmtId="164" fontId="1" fillId="0" borderId="15" xfId="0" applyNumberFormat="1" applyFont="1" applyBorder="1"/>
    <xf numFmtId="0" fontId="4" fillId="0" borderId="15" xfId="0" applyFont="1" applyBorder="1"/>
    <xf numFmtId="164" fontId="1" fillId="0" borderId="1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4" fontId="4" fillId="0" borderId="4" xfId="0" applyNumberFormat="1" applyFont="1" applyBorder="1"/>
    <xf numFmtId="0" fontId="4" fillId="0" borderId="19" xfId="0" applyFont="1" applyBorder="1"/>
    <xf numFmtId="0" fontId="4" fillId="0" borderId="2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164" fontId="1" fillId="0" borderId="10" xfId="0" applyNumberFormat="1" applyFont="1" applyBorder="1"/>
    <xf numFmtId="0" fontId="4" fillId="0" borderId="0" xfId="0" applyFont="1"/>
    <xf numFmtId="4" fontId="3" fillId="0" borderId="25" xfId="0" applyNumberFormat="1" applyFont="1" applyBorder="1"/>
    <xf numFmtId="4" fontId="5" fillId="0" borderId="26" xfId="0" applyNumberFormat="1" applyFont="1" applyBorder="1"/>
    <xf numFmtId="164" fontId="5" fillId="0" borderId="27" xfId="0" applyNumberFormat="1" applyFont="1" applyBorder="1"/>
    <xf numFmtId="0" fontId="6" fillId="0" borderId="28" xfId="0" applyFont="1" applyBorder="1"/>
    <xf numFmtId="4" fontId="7" fillId="0" borderId="13" xfId="0" applyNumberFormat="1" applyFont="1" applyBorder="1"/>
    <xf numFmtId="164" fontId="7" fillId="0" borderId="13" xfId="0" applyNumberFormat="1" applyFont="1" applyBorder="1"/>
    <xf numFmtId="164" fontId="7" fillId="0" borderId="19" xfId="0" applyNumberFormat="1" applyFont="1" applyBorder="1"/>
    <xf numFmtId="0" fontId="7" fillId="0" borderId="29" xfId="0" applyFont="1" applyBorder="1"/>
    <xf numFmtId="4" fontId="4" fillId="0" borderId="13" xfId="0" applyNumberFormat="1" applyFont="1" applyBorder="1"/>
    <xf numFmtId="164" fontId="4" fillId="0" borderId="13" xfId="0" applyNumberFormat="1" applyFont="1" applyBorder="1"/>
    <xf numFmtId="164" fontId="4" fillId="0" borderId="19" xfId="0" applyNumberFormat="1" applyFont="1" applyBorder="1"/>
    <xf numFmtId="0" fontId="4" fillId="0" borderId="29" xfId="0" applyFont="1" applyBorder="1"/>
    <xf numFmtId="4" fontId="1" fillId="0" borderId="13" xfId="0" applyNumberFormat="1" applyFont="1" applyBorder="1"/>
    <xf numFmtId="164" fontId="1" fillId="0" borderId="13" xfId="0" applyNumberFormat="1" applyFont="1" applyBorder="1"/>
    <xf numFmtId="164" fontId="2" fillId="0" borderId="13" xfId="0" applyNumberFormat="1" applyFont="1" applyBorder="1"/>
    <xf numFmtId="164" fontId="2" fillId="0" borderId="19" xfId="0" applyNumberFormat="1" applyFont="1" applyBorder="1"/>
    <xf numFmtId="0" fontId="2" fillId="0" borderId="29" xfId="0" applyFont="1" applyBorder="1"/>
    <xf numFmtId="164" fontId="1" fillId="0" borderId="19" xfId="0" applyNumberFormat="1" applyFont="1" applyBorder="1"/>
    <xf numFmtId="0" fontId="1" fillId="0" borderId="29" xfId="0" applyFont="1" applyBorder="1"/>
    <xf numFmtId="4" fontId="1" fillId="0" borderId="14" xfId="0" applyNumberFormat="1" applyFont="1" applyBorder="1"/>
    <xf numFmtId="4" fontId="4" fillId="0" borderId="19" xfId="0" applyNumberFormat="1" applyFont="1" applyBorder="1"/>
    <xf numFmtId="4" fontId="1" fillId="0" borderId="19" xfId="0" applyNumberFormat="1" applyFont="1" applyBorder="1"/>
    <xf numFmtId="4" fontId="1" fillId="0" borderId="30" xfId="0" applyNumberFormat="1" applyFont="1" applyBorder="1"/>
    <xf numFmtId="0" fontId="1" fillId="0" borderId="31" xfId="0" applyFont="1" applyBorder="1"/>
    <xf numFmtId="0" fontId="7" fillId="0" borderId="32" xfId="0" applyFont="1" applyBorder="1"/>
    <xf numFmtId="4" fontId="4" fillId="0" borderId="33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/>
    <xf numFmtId="4" fontId="1" fillId="0" borderId="7" xfId="0" applyNumberFormat="1" applyFont="1" applyBorder="1"/>
    <xf numFmtId="0" fontId="7" fillId="0" borderId="0" xfId="0" applyFont="1"/>
    <xf numFmtId="4" fontId="7" fillId="0" borderId="14" xfId="0" applyNumberFormat="1" applyFont="1" applyBorder="1"/>
    <xf numFmtId="4" fontId="7" fillId="0" borderId="7" xfId="0" applyNumberFormat="1" applyFont="1" applyBorder="1"/>
    <xf numFmtId="0" fontId="9" fillId="0" borderId="0" xfId="0" applyFont="1"/>
    <xf numFmtId="4" fontId="0" fillId="0" borderId="0" xfId="0" applyNumberFormat="1"/>
    <xf numFmtId="0" fontId="8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A6B2-91E0-4ACB-A7D1-0E29B5E60F84}">
  <sheetPr>
    <pageSetUpPr fitToPage="1"/>
  </sheetPr>
  <dimension ref="A1:M95"/>
  <sheetViews>
    <sheetView tabSelected="1" workbookViewId="0">
      <selection activeCell="A3" sqref="A3"/>
    </sheetView>
  </sheetViews>
  <sheetFormatPr defaultRowHeight="14.4" x14ac:dyDescent="0.3"/>
  <cols>
    <col min="3" max="3" width="24.88671875" customWidth="1"/>
    <col min="4" max="4" width="21.5546875" customWidth="1"/>
    <col min="5" max="5" width="20.109375" customWidth="1"/>
    <col min="6" max="6" width="18" customWidth="1"/>
    <col min="7" max="7" width="17.6640625" customWidth="1"/>
    <col min="8" max="8" width="18.109375" customWidth="1"/>
    <col min="9" max="9" width="11.5546875" customWidth="1"/>
    <col min="11" max="12" width="9.88671875" bestFit="1" customWidth="1"/>
    <col min="13" max="13" width="14.77734375" customWidth="1"/>
  </cols>
  <sheetData>
    <row r="1" spans="1:13" x14ac:dyDescent="0.3">
      <c r="A1" t="s">
        <v>83</v>
      </c>
    </row>
    <row r="2" spans="1:13" x14ac:dyDescent="0.3">
      <c r="A2" t="s">
        <v>85</v>
      </c>
    </row>
    <row r="3" spans="1:13" x14ac:dyDescent="0.3">
      <c r="A3" t="s">
        <v>86</v>
      </c>
    </row>
    <row r="4" spans="1:13" ht="23.4" thickBot="1" x14ac:dyDescent="0.45">
      <c r="B4" s="1"/>
      <c r="C4" s="82" t="s">
        <v>82</v>
      </c>
      <c r="D4" s="82"/>
      <c r="E4" s="82"/>
      <c r="F4" s="82"/>
      <c r="G4" s="82"/>
      <c r="H4" s="82"/>
      <c r="I4" s="1"/>
    </row>
    <row r="5" spans="1:13" ht="40.799999999999997" thickBot="1" x14ac:dyDescent="0.35">
      <c r="B5" s="1"/>
      <c r="C5" s="75" t="s">
        <v>81</v>
      </c>
      <c r="D5" s="74" t="s">
        <v>80</v>
      </c>
      <c r="E5" s="73" t="s">
        <v>79</v>
      </c>
      <c r="F5" s="73" t="s">
        <v>78</v>
      </c>
      <c r="G5" s="72" t="s">
        <v>84</v>
      </c>
      <c r="H5" s="72" t="s">
        <v>77</v>
      </c>
      <c r="I5" s="71" t="s">
        <v>76</v>
      </c>
    </row>
    <row r="6" spans="1:13" x14ac:dyDescent="0.3">
      <c r="B6" s="1"/>
      <c r="C6" s="70" t="s">
        <v>29</v>
      </c>
      <c r="D6" s="69">
        <v>135000</v>
      </c>
      <c r="E6" s="66">
        <v>155805.79</v>
      </c>
      <c r="F6" s="66">
        <f t="shared" ref="F6:F48" si="0">SUM(D6-E6)</f>
        <v>-20805.790000000008</v>
      </c>
      <c r="G6" s="66">
        <v>148000</v>
      </c>
      <c r="H6" s="66">
        <v>0</v>
      </c>
      <c r="I6" s="76">
        <f>G6-H6</f>
        <v>148000</v>
      </c>
    </row>
    <row r="7" spans="1:13" x14ac:dyDescent="0.3">
      <c r="B7" s="1"/>
      <c r="C7" s="65" t="s">
        <v>75</v>
      </c>
      <c r="D7" s="68">
        <v>15000</v>
      </c>
      <c r="E7" s="59">
        <v>14804.6</v>
      </c>
      <c r="F7" s="66">
        <f t="shared" si="0"/>
        <v>195.39999999999964</v>
      </c>
      <c r="G7" s="59">
        <v>15000</v>
      </c>
      <c r="H7" s="59">
        <v>0</v>
      </c>
      <c r="I7" s="76">
        <f t="shared" ref="I7:I50" si="1">G7-H7</f>
        <v>15000</v>
      </c>
      <c r="K7" s="81"/>
      <c r="L7" s="81"/>
      <c r="M7" s="81"/>
    </row>
    <row r="8" spans="1:13" x14ac:dyDescent="0.3">
      <c r="B8" s="1"/>
      <c r="C8" s="65" t="s">
        <v>74</v>
      </c>
      <c r="D8" s="68">
        <v>50000</v>
      </c>
      <c r="E8" s="59">
        <v>30746.99</v>
      </c>
      <c r="F8" s="66">
        <f t="shared" si="0"/>
        <v>19253.009999999998</v>
      </c>
      <c r="G8" s="59">
        <v>50000</v>
      </c>
      <c r="H8" s="59">
        <v>0</v>
      </c>
      <c r="I8" s="76">
        <f t="shared" si="1"/>
        <v>50000</v>
      </c>
    </row>
    <row r="9" spans="1:13" x14ac:dyDescent="0.3">
      <c r="B9" s="1"/>
      <c r="C9" s="65" t="s">
        <v>73</v>
      </c>
      <c r="D9" s="68">
        <v>65000</v>
      </c>
      <c r="E9" s="59">
        <v>57598.87</v>
      </c>
      <c r="F9" s="66">
        <f t="shared" si="0"/>
        <v>7401.1299999999974</v>
      </c>
      <c r="G9" s="59">
        <v>65000</v>
      </c>
      <c r="H9" s="59">
        <v>0</v>
      </c>
      <c r="I9" s="76">
        <f t="shared" si="1"/>
        <v>65000</v>
      </c>
    </row>
    <row r="10" spans="1:13" x14ac:dyDescent="0.3">
      <c r="B10" s="1"/>
      <c r="C10" s="65" t="s">
        <v>72</v>
      </c>
      <c r="D10" s="68">
        <v>15000</v>
      </c>
      <c r="E10" s="59">
        <v>780</v>
      </c>
      <c r="F10" s="66">
        <f t="shared" si="0"/>
        <v>14220</v>
      </c>
      <c r="G10" s="59">
        <v>10000</v>
      </c>
      <c r="H10" s="59">
        <v>0</v>
      </c>
      <c r="I10" s="76">
        <f t="shared" si="1"/>
        <v>10000</v>
      </c>
    </row>
    <row r="11" spans="1:13" x14ac:dyDescent="0.3">
      <c r="B11" s="1"/>
      <c r="C11" s="65" t="s">
        <v>71</v>
      </c>
      <c r="D11" s="68">
        <v>155000</v>
      </c>
      <c r="E11" s="59">
        <v>102735.06</v>
      </c>
      <c r="F11" s="66">
        <f t="shared" si="0"/>
        <v>52264.94</v>
      </c>
      <c r="G11" s="59">
        <v>155000</v>
      </c>
      <c r="H11" s="59">
        <v>0</v>
      </c>
      <c r="I11" s="76">
        <f t="shared" si="1"/>
        <v>155000</v>
      </c>
    </row>
    <row r="12" spans="1:13" x14ac:dyDescent="0.3">
      <c r="B12" s="1"/>
      <c r="C12" s="65" t="s">
        <v>70</v>
      </c>
      <c r="D12" s="68">
        <v>10000</v>
      </c>
      <c r="E12" s="59">
        <v>4424</v>
      </c>
      <c r="F12" s="66">
        <f t="shared" si="0"/>
        <v>5576</v>
      </c>
      <c r="G12" s="59">
        <v>10000</v>
      </c>
      <c r="H12" s="59">
        <v>0</v>
      </c>
      <c r="I12" s="76">
        <f t="shared" si="1"/>
        <v>10000</v>
      </c>
    </row>
    <row r="13" spans="1:13" x14ac:dyDescent="0.3">
      <c r="B13" s="1"/>
      <c r="C13" s="65" t="s">
        <v>69</v>
      </c>
      <c r="D13" s="68">
        <v>15000</v>
      </c>
      <c r="E13" s="59">
        <v>1656</v>
      </c>
      <c r="F13" s="66">
        <f t="shared" si="0"/>
        <v>13344</v>
      </c>
      <c r="G13" s="59">
        <v>10000</v>
      </c>
      <c r="H13" s="59">
        <v>0</v>
      </c>
      <c r="I13" s="76">
        <f t="shared" si="1"/>
        <v>10000</v>
      </c>
    </row>
    <row r="14" spans="1:13" x14ac:dyDescent="0.3">
      <c r="B14" s="1"/>
      <c r="C14" s="65" t="s">
        <v>68</v>
      </c>
      <c r="D14" s="68">
        <v>2000000</v>
      </c>
      <c r="E14" s="59">
        <v>1490511.88</v>
      </c>
      <c r="F14" s="66">
        <f t="shared" si="0"/>
        <v>509488.12000000011</v>
      </c>
      <c r="G14" s="59">
        <v>2000000</v>
      </c>
      <c r="H14" s="59">
        <v>0</v>
      </c>
      <c r="I14" s="76">
        <f t="shared" si="1"/>
        <v>2000000</v>
      </c>
    </row>
    <row r="15" spans="1:13" s="80" customFormat="1" x14ac:dyDescent="0.3">
      <c r="B15" s="77"/>
      <c r="C15" s="58" t="s">
        <v>67</v>
      </c>
      <c r="D15" s="67">
        <f>SUM(D6:D14)</f>
        <v>2460000</v>
      </c>
      <c r="E15" s="67">
        <f>SUM(E6:E14)</f>
        <v>1859063.19</v>
      </c>
      <c r="F15" s="78">
        <f t="shared" si="0"/>
        <v>600936.81000000006</v>
      </c>
      <c r="G15" s="55">
        <f>SUM(G6:G14)</f>
        <v>2463000</v>
      </c>
      <c r="H15" s="55">
        <f>SUM(H6:H14)</f>
        <v>0</v>
      </c>
      <c r="I15" s="79">
        <f t="shared" si="1"/>
        <v>2463000</v>
      </c>
    </row>
    <row r="16" spans="1:13" x14ac:dyDescent="0.3">
      <c r="B16" s="1"/>
      <c r="C16" s="65" t="s">
        <v>66</v>
      </c>
      <c r="D16" s="64">
        <v>800000</v>
      </c>
      <c r="E16" s="60">
        <v>463151.98</v>
      </c>
      <c r="F16" s="60">
        <f t="shared" si="0"/>
        <v>336848.02</v>
      </c>
      <c r="G16" s="59">
        <v>700000</v>
      </c>
      <c r="H16" s="59">
        <v>670000</v>
      </c>
      <c r="I16" s="76">
        <f t="shared" si="1"/>
        <v>30000</v>
      </c>
    </row>
    <row r="17" spans="2:9" x14ac:dyDescent="0.3">
      <c r="B17" s="1"/>
      <c r="C17" s="65" t="s">
        <v>65</v>
      </c>
      <c r="D17" s="64">
        <v>1435000</v>
      </c>
      <c r="E17" s="60">
        <v>351003</v>
      </c>
      <c r="F17" s="60">
        <f t="shared" si="0"/>
        <v>1083997</v>
      </c>
      <c r="G17" s="59">
        <v>700000</v>
      </c>
      <c r="H17" s="59">
        <v>680000</v>
      </c>
      <c r="I17" s="76">
        <f t="shared" si="1"/>
        <v>20000</v>
      </c>
    </row>
    <row r="18" spans="2:9" x14ac:dyDescent="0.3">
      <c r="B18" s="1"/>
      <c r="C18" s="65" t="s">
        <v>64</v>
      </c>
      <c r="D18" s="64">
        <v>160000</v>
      </c>
      <c r="E18" s="60">
        <v>99770.55</v>
      </c>
      <c r="F18" s="60">
        <f t="shared" si="0"/>
        <v>60229.45</v>
      </c>
      <c r="G18" s="59">
        <v>160000</v>
      </c>
      <c r="H18" s="59">
        <v>150000</v>
      </c>
      <c r="I18" s="76">
        <f t="shared" si="1"/>
        <v>10000</v>
      </c>
    </row>
    <row r="19" spans="2:9" s="80" customFormat="1" x14ac:dyDescent="0.3">
      <c r="B19" s="77"/>
      <c r="C19" s="58" t="s">
        <v>63</v>
      </c>
      <c r="D19" s="57">
        <f>SUM(D16:D18)</f>
        <v>2395000</v>
      </c>
      <c r="E19" s="57">
        <f>SUM(E16:E18)</f>
        <v>913925.53</v>
      </c>
      <c r="F19" s="57">
        <f t="shared" si="0"/>
        <v>1481074.47</v>
      </c>
      <c r="G19" s="55">
        <f>SUM(G16:G18)</f>
        <v>1560000</v>
      </c>
      <c r="H19" s="55">
        <f>SUM(H16:H18)</f>
        <v>1500000</v>
      </c>
      <c r="I19" s="79">
        <f t="shared" si="1"/>
        <v>60000</v>
      </c>
    </row>
    <row r="20" spans="2:9" s="80" customFormat="1" x14ac:dyDescent="0.3">
      <c r="B20" s="77"/>
      <c r="C20" s="58" t="s">
        <v>62</v>
      </c>
      <c r="D20" s="57">
        <v>275000</v>
      </c>
      <c r="E20" s="56">
        <v>247684.24</v>
      </c>
      <c r="F20" s="56">
        <f t="shared" si="0"/>
        <v>27315.760000000009</v>
      </c>
      <c r="G20" s="55">
        <v>562000</v>
      </c>
      <c r="H20" s="55">
        <v>0</v>
      </c>
      <c r="I20" s="79">
        <f t="shared" si="1"/>
        <v>562000</v>
      </c>
    </row>
    <row r="21" spans="2:9" x14ac:dyDescent="0.3">
      <c r="B21" s="1"/>
      <c r="C21" s="65" t="s">
        <v>61</v>
      </c>
      <c r="D21" s="64">
        <v>8000</v>
      </c>
      <c r="E21" s="60">
        <v>3500</v>
      </c>
      <c r="F21" s="60">
        <f t="shared" si="0"/>
        <v>4500</v>
      </c>
      <c r="G21" s="59">
        <v>10000</v>
      </c>
      <c r="H21" s="59">
        <v>10000</v>
      </c>
      <c r="I21" s="76">
        <f t="shared" si="1"/>
        <v>0</v>
      </c>
    </row>
    <row r="22" spans="2:9" x14ac:dyDescent="0.3">
      <c r="B22" s="1"/>
      <c r="C22" s="65" t="s">
        <v>60</v>
      </c>
      <c r="D22" s="64">
        <v>30000</v>
      </c>
      <c r="E22" s="60">
        <v>38275</v>
      </c>
      <c r="F22" s="60">
        <f t="shared" si="0"/>
        <v>-8275</v>
      </c>
      <c r="G22" s="59">
        <v>30000</v>
      </c>
      <c r="H22" s="59">
        <v>28000</v>
      </c>
      <c r="I22" s="76">
        <f t="shared" si="1"/>
        <v>2000</v>
      </c>
    </row>
    <row r="23" spans="2:9" x14ac:dyDescent="0.3">
      <c r="B23" s="1"/>
      <c r="C23" s="65" t="s">
        <v>59</v>
      </c>
      <c r="D23" s="64">
        <v>0</v>
      </c>
      <c r="E23" s="60"/>
      <c r="F23" s="60">
        <f t="shared" si="0"/>
        <v>0</v>
      </c>
      <c r="G23" s="59">
        <v>0</v>
      </c>
      <c r="H23" s="59">
        <v>0</v>
      </c>
      <c r="I23" s="76">
        <f t="shared" si="1"/>
        <v>0</v>
      </c>
    </row>
    <row r="24" spans="2:9" x14ac:dyDescent="0.3">
      <c r="B24" s="1"/>
      <c r="C24" s="65" t="s">
        <v>58</v>
      </c>
      <c r="D24" s="64">
        <v>4000</v>
      </c>
      <c r="E24" s="60">
        <v>1799</v>
      </c>
      <c r="F24" s="60">
        <f t="shared" si="0"/>
        <v>2201</v>
      </c>
      <c r="G24" s="59">
        <v>4000</v>
      </c>
      <c r="H24" s="59">
        <v>4000</v>
      </c>
      <c r="I24" s="76">
        <f t="shared" si="1"/>
        <v>0</v>
      </c>
    </row>
    <row r="25" spans="2:9" x14ac:dyDescent="0.3">
      <c r="B25" s="1"/>
      <c r="C25" s="65" t="s">
        <v>57</v>
      </c>
      <c r="D25" s="64">
        <v>42000</v>
      </c>
      <c r="E25" s="60">
        <v>16657.29</v>
      </c>
      <c r="F25" s="60">
        <f t="shared" si="0"/>
        <v>25342.71</v>
      </c>
      <c r="G25" s="59">
        <v>35000</v>
      </c>
      <c r="H25" s="59">
        <v>34000</v>
      </c>
      <c r="I25" s="76">
        <f t="shared" si="1"/>
        <v>1000</v>
      </c>
    </row>
    <row r="26" spans="2:9" x14ac:dyDescent="0.3">
      <c r="B26" s="1"/>
      <c r="C26" s="65" t="s">
        <v>56</v>
      </c>
      <c r="D26" s="64">
        <v>50000</v>
      </c>
      <c r="E26" s="60">
        <v>75531.710000000006</v>
      </c>
      <c r="F26" s="60">
        <f t="shared" si="0"/>
        <v>-25531.710000000006</v>
      </c>
      <c r="G26" s="59">
        <v>80000</v>
      </c>
      <c r="H26" s="59">
        <v>80000</v>
      </c>
      <c r="I26" s="76">
        <f t="shared" si="1"/>
        <v>0</v>
      </c>
    </row>
    <row r="27" spans="2:9" x14ac:dyDescent="0.3">
      <c r="B27" s="1"/>
      <c r="C27" s="65" t="s">
        <v>55</v>
      </c>
      <c r="D27" s="64">
        <v>50000</v>
      </c>
      <c r="E27" s="60">
        <v>36758.300000000003</v>
      </c>
      <c r="F27" s="60">
        <f t="shared" si="0"/>
        <v>13241.699999999997</v>
      </c>
      <c r="G27" s="59">
        <v>45000</v>
      </c>
      <c r="H27" s="59">
        <v>40000</v>
      </c>
      <c r="I27" s="76">
        <f t="shared" si="1"/>
        <v>5000</v>
      </c>
    </row>
    <row r="28" spans="2:9" x14ac:dyDescent="0.3">
      <c r="B28" s="1"/>
      <c r="C28" s="65" t="s">
        <v>54</v>
      </c>
      <c r="D28" s="64">
        <v>230000</v>
      </c>
      <c r="E28" s="60">
        <v>142206.57</v>
      </c>
      <c r="F28" s="60">
        <f t="shared" si="0"/>
        <v>87793.43</v>
      </c>
      <c r="G28" s="59">
        <v>235000</v>
      </c>
      <c r="H28" s="59">
        <v>230000</v>
      </c>
      <c r="I28" s="76">
        <f t="shared" si="1"/>
        <v>5000</v>
      </c>
    </row>
    <row r="29" spans="2:9" x14ac:dyDescent="0.3">
      <c r="B29" s="1"/>
      <c r="C29" s="65" t="s">
        <v>53</v>
      </c>
      <c r="D29" s="64">
        <v>60000</v>
      </c>
      <c r="E29" s="60">
        <v>0</v>
      </c>
      <c r="F29" s="60">
        <f t="shared" si="0"/>
        <v>60000</v>
      </c>
      <c r="G29" s="59">
        <v>50000</v>
      </c>
      <c r="H29" s="59">
        <v>50000</v>
      </c>
      <c r="I29" s="76">
        <f t="shared" si="1"/>
        <v>0</v>
      </c>
    </row>
    <row r="30" spans="2:9" x14ac:dyDescent="0.3">
      <c r="B30" s="1"/>
      <c r="C30" s="65" t="s">
        <v>52</v>
      </c>
      <c r="D30" s="64">
        <v>10000</v>
      </c>
      <c r="E30" s="60">
        <v>6500</v>
      </c>
      <c r="F30" s="60">
        <f t="shared" si="0"/>
        <v>3500</v>
      </c>
      <c r="G30" s="59">
        <v>10000</v>
      </c>
      <c r="H30" s="59">
        <v>10000</v>
      </c>
      <c r="I30" s="76">
        <f t="shared" si="1"/>
        <v>0</v>
      </c>
    </row>
    <row r="31" spans="2:9" x14ac:dyDescent="0.3">
      <c r="B31" s="1"/>
      <c r="C31" s="65" t="s">
        <v>51</v>
      </c>
      <c r="D31" s="64">
        <v>71000</v>
      </c>
      <c r="E31" s="60">
        <v>66991.929999999993</v>
      </c>
      <c r="F31" s="60">
        <f t="shared" si="0"/>
        <v>4008.070000000007</v>
      </c>
      <c r="G31" s="59">
        <v>85000</v>
      </c>
      <c r="H31" s="59">
        <v>85000</v>
      </c>
      <c r="I31" s="76">
        <f t="shared" si="1"/>
        <v>0</v>
      </c>
    </row>
    <row r="32" spans="2:9" x14ac:dyDescent="0.3">
      <c r="B32" s="1"/>
      <c r="C32" s="65" t="s">
        <v>50</v>
      </c>
      <c r="D32" s="64">
        <v>3200</v>
      </c>
      <c r="E32" s="60">
        <v>0</v>
      </c>
      <c r="F32" s="60">
        <f t="shared" si="0"/>
        <v>3200</v>
      </c>
      <c r="G32" s="59">
        <v>1000</v>
      </c>
      <c r="H32" s="59">
        <v>1000</v>
      </c>
      <c r="I32" s="76">
        <f t="shared" si="1"/>
        <v>0</v>
      </c>
    </row>
    <row r="33" spans="2:9" x14ac:dyDescent="0.3">
      <c r="B33" s="1"/>
      <c r="C33" s="65" t="s">
        <v>49</v>
      </c>
      <c r="D33" s="64">
        <v>17000</v>
      </c>
      <c r="E33" s="60">
        <v>14675.94</v>
      </c>
      <c r="F33" s="60">
        <f t="shared" si="0"/>
        <v>2324.0599999999995</v>
      </c>
      <c r="G33" s="59">
        <v>17000</v>
      </c>
      <c r="H33" s="59">
        <v>17000</v>
      </c>
      <c r="I33" s="76">
        <f t="shared" si="1"/>
        <v>0</v>
      </c>
    </row>
    <row r="34" spans="2:9" x14ac:dyDescent="0.3">
      <c r="B34" s="1"/>
      <c r="C34" s="65" t="s">
        <v>48</v>
      </c>
      <c r="D34" s="64">
        <v>22000</v>
      </c>
      <c r="E34" s="60">
        <v>18743</v>
      </c>
      <c r="F34" s="60">
        <f t="shared" si="0"/>
        <v>3257</v>
      </c>
      <c r="G34" s="59">
        <v>23000</v>
      </c>
      <c r="H34" s="59">
        <v>23000</v>
      </c>
      <c r="I34" s="76">
        <f t="shared" si="1"/>
        <v>0</v>
      </c>
    </row>
    <row r="35" spans="2:9" x14ac:dyDescent="0.3">
      <c r="B35" s="1"/>
      <c r="C35" s="65" t="s">
        <v>47</v>
      </c>
      <c r="D35" s="64">
        <v>35000</v>
      </c>
      <c r="E35" s="60">
        <v>5046.0600000000004</v>
      </c>
      <c r="F35" s="60">
        <f t="shared" si="0"/>
        <v>29953.94</v>
      </c>
      <c r="G35" s="59">
        <v>15000</v>
      </c>
      <c r="H35" s="59">
        <v>14000</v>
      </c>
      <c r="I35" s="76">
        <f t="shared" si="1"/>
        <v>1000</v>
      </c>
    </row>
    <row r="36" spans="2:9" s="80" customFormat="1" x14ac:dyDescent="0.3">
      <c r="B36" s="77"/>
      <c r="C36" s="54" t="s">
        <v>46</v>
      </c>
      <c r="D36" s="53">
        <f>SUM(D21:D35)</f>
        <v>632200</v>
      </c>
      <c r="E36" s="53">
        <f>SUM(E21:E35)</f>
        <v>426684.8</v>
      </c>
      <c r="F36" s="52">
        <f t="shared" si="0"/>
        <v>205515.2</v>
      </c>
      <c r="G36" s="51">
        <f>SUM(G21:G35)</f>
        <v>640000</v>
      </c>
      <c r="H36" s="51">
        <f>SUM(H21:H35)</f>
        <v>626000</v>
      </c>
      <c r="I36" s="79">
        <f t="shared" si="1"/>
        <v>14000</v>
      </c>
    </row>
    <row r="37" spans="2:9" x14ac:dyDescent="0.3">
      <c r="B37" s="1"/>
      <c r="C37" s="65" t="s">
        <v>45</v>
      </c>
      <c r="D37" s="64">
        <v>323000</v>
      </c>
      <c r="E37" s="60">
        <v>215781</v>
      </c>
      <c r="F37" s="60">
        <f t="shared" si="0"/>
        <v>107219</v>
      </c>
      <c r="G37" s="59">
        <v>323000</v>
      </c>
      <c r="H37" s="59">
        <v>323000</v>
      </c>
      <c r="I37" s="76">
        <f t="shared" si="1"/>
        <v>0</v>
      </c>
    </row>
    <row r="38" spans="2:9" x14ac:dyDescent="0.3">
      <c r="B38" s="1"/>
      <c r="C38" s="65" t="s">
        <v>44</v>
      </c>
      <c r="D38" s="64">
        <v>4600</v>
      </c>
      <c r="E38" s="60">
        <v>0</v>
      </c>
      <c r="F38" s="60">
        <f t="shared" si="0"/>
        <v>4600</v>
      </c>
      <c r="G38" s="59">
        <v>4500</v>
      </c>
      <c r="H38" s="59">
        <v>4500</v>
      </c>
      <c r="I38" s="76">
        <f t="shared" si="1"/>
        <v>0</v>
      </c>
    </row>
    <row r="39" spans="2:9" x14ac:dyDescent="0.3">
      <c r="B39" s="1"/>
      <c r="C39" s="65" t="s">
        <v>43</v>
      </c>
      <c r="D39" s="64">
        <v>55000</v>
      </c>
      <c r="E39" s="60">
        <v>34354.68</v>
      </c>
      <c r="F39" s="60">
        <f t="shared" si="0"/>
        <v>20645.32</v>
      </c>
      <c r="G39" s="59">
        <v>55000</v>
      </c>
      <c r="H39" s="59">
        <v>55000</v>
      </c>
      <c r="I39" s="76">
        <f t="shared" si="1"/>
        <v>0</v>
      </c>
    </row>
    <row r="40" spans="2:9" x14ac:dyDescent="0.3">
      <c r="B40" s="1"/>
      <c r="C40" s="65" t="s">
        <v>42</v>
      </c>
      <c r="D40" s="64">
        <v>20000</v>
      </c>
      <c r="E40" s="60">
        <v>13196.91</v>
      </c>
      <c r="F40" s="60">
        <f t="shared" si="0"/>
        <v>6803.09</v>
      </c>
      <c r="G40" s="59">
        <v>20000</v>
      </c>
      <c r="H40" s="59">
        <v>20000</v>
      </c>
      <c r="I40" s="76">
        <f t="shared" si="1"/>
        <v>0</v>
      </c>
    </row>
    <row r="41" spans="2:9" x14ac:dyDescent="0.3">
      <c r="B41" s="1"/>
      <c r="C41" s="65" t="s">
        <v>41</v>
      </c>
      <c r="D41" s="64">
        <v>900</v>
      </c>
      <c r="E41" s="60">
        <v>1043.6600000000001</v>
      </c>
      <c r="F41" s="60">
        <f t="shared" si="0"/>
        <v>-143.66000000000008</v>
      </c>
      <c r="G41" s="59">
        <v>1000</v>
      </c>
      <c r="H41" s="59">
        <v>1000</v>
      </c>
      <c r="I41" s="76">
        <f t="shared" si="1"/>
        <v>0</v>
      </c>
    </row>
    <row r="42" spans="2:9" x14ac:dyDescent="0.3">
      <c r="B42" s="1"/>
      <c r="C42" s="65" t="s">
        <v>40</v>
      </c>
      <c r="D42" s="64">
        <v>3500</v>
      </c>
      <c r="E42" s="60">
        <v>2501.3200000000002</v>
      </c>
      <c r="F42" s="60">
        <f t="shared" si="0"/>
        <v>998.67999999999984</v>
      </c>
      <c r="G42" s="59">
        <v>2500</v>
      </c>
      <c r="H42" s="59">
        <v>2500</v>
      </c>
      <c r="I42" s="76">
        <f t="shared" si="1"/>
        <v>0</v>
      </c>
    </row>
    <row r="43" spans="2:9" s="80" customFormat="1" x14ac:dyDescent="0.3">
      <c r="B43" s="77"/>
      <c r="C43" s="54" t="s">
        <v>39</v>
      </c>
      <c r="D43" s="53">
        <f>SUM(D37:D42)</f>
        <v>407000</v>
      </c>
      <c r="E43" s="53">
        <f>SUM(E37:E42)</f>
        <v>266877.56999999995</v>
      </c>
      <c r="F43" s="52">
        <f t="shared" si="0"/>
        <v>140122.43000000005</v>
      </c>
      <c r="G43" s="51">
        <f>SUM(G37:G42)</f>
        <v>406000</v>
      </c>
      <c r="H43" s="51">
        <f>SUM(H37:H42)</f>
        <v>406000</v>
      </c>
      <c r="I43" s="79">
        <f t="shared" si="1"/>
        <v>0</v>
      </c>
    </row>
    <row r="44" spans="2:9" x14ac:dyDescent="0.3">
      <c r="B44" s="1"/>
      <c r="C44" s="65" t="s">
        <v>38</v>
      </c>
      <c r="D44" s="64">
        <v>620000</v>
      </c>
      <c r="E44" s="60">
        <v>435254.81</v>
      </c>
      <c r="F44" s="60">
        <f t="shared" si="0"/>
        <v>184745.19</v>
      </c>
      <c r="G44" s="59">
        <v>620000</v>
      </c>
      <c r="H44" s="59">
        <v>0</v>
      </c>
      <c r="I44" s="76">
        <f t="shared" si="1"/>
        <v>620000</v>
      </c>
    </row>
    <row r="45" spans="2:9" x14ac:dyDescent="0.3">
      <c r="B45" s="1"/>
      <c r="C45" s="63" t="s">
        <v>37</v>
      </c>
      <c r="D45" s="62">
        <v>55000</v>
      </c>
      <c r="E45" s="61">
        <v>65397.35</v>
      </c>
      <c r="F45" s="60">
        <f t="shared" si="0"/>
        <v>-10397.349999999999</v>
      </c>
      <c r="G45" s="59">
        <v>73000</v>
      </c>
      <c r="H45" s="59">
        <v>0</v>
      </c>
      <c r="I45" s="76">
        <f t="shared" si="1"/>
        <v>73000</v>
      </c>
    </row>
    <row r="46" spans="2:9" s="80" customFormat="1" x14ac:dyDescent="0.3">
      <c r="B46" s="77"/>
      <c r="C46" s="54" t="s">
        <v>36</v>
      </c>
      <c r="D46" s="53">
        <f>SUM(D44:D45)</f>
        <v>675000</v>
      </c>
      <c r="E46" s="53">
        <f>SUM(E44:E45)</f>
        <v>500652.16</v>
      </c>
      <c r="F46" s="53">
        <f t="shared" si="0"/>
        <v>174347.84000000003</v>
      </c>
      <c r="G46" s="51">
        <f>SUM(G44:G45)</f>
        <v>693000</v>
      </c>
      <c r="H46" s="51">
        <v>0</v>
      </c>
      <c r="I46" s="79">
        <f t="shared" si="1"/>
        <v>693000</v>
      </c>
    </row>
    <row r="47" spans="2:9" x14ac:dyDescent="0.3">
      <c r="B47" s="1"/>
      <c r="C47" s="58" t="s">
        <v>35</v>
      </c>
      <c r="D47" s="57">
        <v>32000</v>
      </c>
      <c r="E47" s="56">
        <v>23727</v>
      </c>
      <c r="F47" s="56">
        <f t="shared" si="0"/>
        <v>8273</v>
      </c>
      <c r="G47" s="51">
        <v>44000</v>
      </c>
      <c r="H47" s="55">
        <v>44000</v>
      </c>
      <c r="I47" s="76">
        <f t="shared" si="1"/>
        <v>0</v>
      </c>
    </row>
    <row r="48" spans="2:9" x14ac:dyDescent="0.3">
      <c r="B48" s="1"/>
      <c r="C48" s="54" t="s">
        <v>34</v>
      </c>
      <c r="D48" s="53">
        <v>140000</v>
      </c>
      <c r="E48" s="52">
        <v>160308.28</v>
      </c>
      <c r="F48" s="52">
        <f t="shared" si="0"/>
        <v>-20308.28</v>
      </c>
      <c r="G48" s="55">
        <v>160000</v>
      </c>
      <c r="H48" s="51">
        <v>0</v>
      </c>
      <c r="I48" s="76">
        <f t="shared" si="1"/>
        <v>160000</v>
      </c>
    </row>
    <row r="49" spans="2:9" x14ac:dyDescent="0.3">
      <c r="B49" s="1"/>
      <c r="C49" s="54" t="s">
        <v>33</v>
      </c>
      <c r="D49" s="53"/>
      <c r="E49" s="52"/>
      <c r="F49" s="52"/>
      <c r="G49" s="51">
        <v>0</v>
      </c>
      <c r="H49" s="51">
        <v>0</v>
      </c>
      <c r="I49" s="76">
        <f t="shared" si="1"/>
        <v>0</v>
      </c>
    </row>
    <row r="50" spans="2:9" s="80" customFormat="1" ht="18" thickBot="1" x14ac:dyDescent="0.35">
      <c r="B50" s="77"/>
      <c r="C50" s="50" t="s">
        <v>32</v>
      </c>
      <c r="D50" s="49">
        <f>SUM(D15+D19+D20+D36+D43+D46+D47+D48)</f>
        <v>7016200</v>
      </c>
      <c r="E50" s="49">
        <f>SUM(E15+E19+E20+E36+E43+E46+E47+E48)</f>
        <v>4398922.7699999996</v>
      </c>
      <c r="F50" s="49">
        <f>SUM(F15+F19+F20+F36+F43+F46+F47+F48)</f>
        <v>2617277.2300000004</v>
      </c>
      <c r="G50" s="48">
        <f>G15+G19+G20+G36+G43+G46+G47+G48</f>
        <v>6528000</v>
      </c>
      <c r="H50" s="47">
        <f>H15+H19+H20+H36+H43+H47</f>
        <v>2576000</v>
      </c>
      <c r="I50" s="79">
        <f t="shared" si="1"/>
        <v>3952000</v>
      </c>
    </row>
    <row r="51" spans="2:9" x14ac:dyDescent="0.3">
      <c r="B51" s="1"/>
      <c r="C51" s="1"/>
      <c r="D51" s="1"/>
      <c r="E51" s="1"/>
      <c r="F51" s="1"/>
      <c r="G51" s="5"/>
      <c r="H51" s="1"/>
      <c r="I51" s="1"/>
    </row>
    <row r="52" spans="2:9" x14ac:dyDescent="0.3">
      <c r="B52" s="1"/>
      <c r="C52" s="1"/>
      <c r="D52" s="1"/>
      <c r="E52" s="1"/>
      <c r="F52" s="1"/>
      <c r="G52" s="5"/>
      <c r="H52" s="1"/>
      <c r="I52" s="1"/>
    </row>
    <row r="53" spans="2:9" x14ac:dyDescent="0.3">
      <c r="B53" s="1"/>
      <c r="C53" s="46" t="s">
        <v>31</v>
      </c>
      <c r="D53" s="46"/>
      <c r="E53" s="46"/>
      <c r="F53" s="46"/>
      <c r="G53" s="3"/>
      <c r="H53" s="1"/>
      <c r="I53" s="1"/>
    </row>
    <row r="54" spans="2:9" x14ac:dyDescent="0.3">
      <c r="B54" s="1"/>
      <c r="C54" s="1"/>
      <c r="D54" s="1"/>
      <c r="E54" s="1"/>
      <c r="F54" s="1"/>
      <c r="G54" s="1"/>
      <c r="H54" s="1"/>
      <c r="I54" s="1"/>
    </row>
    <row r="55" spans="2:9" x14ac:dyDescent="0.3">
      <c r="B55" s="1"/>
      <c r="C55" s="46" t="s">
        <v>30</v>
      </c>
      <c r="D55" s="46"/>
      <c r="E55" s="46"/>
      <c r="F55" s="46"/>
      <c r="G55" s="1"/>
      <c r="H55" s="1"/>
      <c r="I55" s="1"/>
    </row>
    <row r="56" spans="2:9" ht="15" thickBot="1" x14ac:dyDescent="0.35">
      <c r="B56" s="1"/>
      <c r="C56" s="18" t="s">
        <v>29</v>
      </c>
      <c r="D56" s="18"/>
      <c r="E56" s="18"/>
      <c r="F56" s="18"/>
      <c r="G56" s="45"/>
      <c r="H56" s="1"/>
      <c r="I56" s="1"/>
    </row>
    <row r="57" spans="2:9" x14ac:dyDescent="0.3">
      <c r="B57" s="1"/>
      <c r="C57" s="44" t="s">
        <v>28</v>
      </c>
      <c r="D57" s="42"/>
      <c r="E57" s="43"/>
      <c r="F57" s="42"/>
      <c r="G57" s="14">
        <v>60000</v>
      </c>
      <c r="H57" s="1"/>
      <c r="I57" s="1"/>
    </row>
    <row r="58" spans="2:9" x14ac:dyDescent="0.3">
      <c r="B58" s="1"/>
      <c r="C58" s="41" t="s">
        <v>27</v>
      </c>
      <c r="D58" s="39"/>
      <c r="E58" s="40"/>
      <c r="F58" s="39"/>
      <c r="G58" s="9">
        <v>15000</v>
      </c>
      <c r="H58" s="1"/>
      <c r="I58" s="1"/>
    </row>
    <row r="59" spans="2:9" x14ac:dyDescent="0.3">
      <c r="B59" s="1"/>
      <c r="C59" s="41" t="s">
        <v>26</v>
      </c>
      <c r="D59" s="39"/>
      <c r="E59" s="40"/>
      <c r="F59" s="39"/>
      <c r="G59" s="9">
        <v>20000</v>
      </c>
      <c r="H59" s="1"/>
      <c r="I59" s="1"/>
    </row>
    <row r="60" spans="2:9" x14ac:dyDescent="0.3">
      <c r="B60" s="1"/>
      <c r="C60" s="35" t="s">
        <v>25</v>
      </c>
      <c r="D60" s="37"/>
      <c r="E60" s="38"/>
      <c r="F60" s="37"/>
      <c r="G60" s="36">
        <v>8000</v>
      </c>
      <c r="H60" s="1"/>
      <c r="I60" s="1"/>
    </row>
    <row r="61" spans="2:9" x14ac:dyDescent="0.3">
      <c r="B61" s="1"/>
      <c r="C61" s="35" t="s">
        <v>24</v>
      </c>
      <c r="D61" s="33"/>
      <c r="E61" s="34"/>
      <c r="F61" s="33"/>
      <c r="G61" s="9">
        <v>45000</v>
      </c>
      <c r="H61" s="1"/>
      <c r="I61" s="1"/>
    </row>
    <row r="62" spans="2:9" x14ac:dyDescent="0.3">
      <c r="B62" s="1"/>
      <c r="C62" s="35"/>
      <c r="D62" s="33"/>
      <c r="E62" s="34"/>
      <c r="F62" s="33"/>
      <c r="G62" s="9"/>
      <c r="H62" s="1"/>
      <c r="I62" s="1"/>
    </row>
    <row r="63" spans="2:9" ht="15" thickBot="1" x14ac:dyDescent="0.35">
      <c r="B63" s="1"/>
      <c r="C63" s="32" t="s">
        <v>23</v>
      </c>
      <c r="D63" s="30"/>
      <c r="E63" s="31"/>
      <c r="F63" s="30"/>
      <c r="G63" s="29">
        <f>SUM(G57:G62)</f>
        <v>148000</v>
      </c>
      <c r="H63" s="1"/>
      <c r="I63" s="1"/>
    </row>
    <row r="64" spans="2:9" x14ac:dyDescent="0.3">
      <c r="B64" s="1"/>
      <c r="C64" s="1"/>
      <c r="D64" s="1"/>
      <c r="E64" s="1"/>
      <c r="F64" s="1"/>
      <c r="G64" s="1"/>
      <c r="H64" s="1"/>
      <c r="I64" s="1"/>
    </row>
    <row r="65" spans="2:9" x14ac:dyDescent="0.3">
      <c r="B65" s="1"/>
      <c r="C65" s="1"/>
      <c r="D65" s="1"/>
      <c r="E65" s="1"/>
      <c r="F65" s="1"/>
      <c r="G65" s="1"/>
      <c r="H65" s="1"/>
      <c r="I65" s="1"/>
    </row>
    <row r="66" spans="2:9" x14ac:dyDescent="0.3">
      <c r="B66" s="1"/>
      <c r="C66" s="1"/>
      <c r="D66" s="1"/>
      <c r="E66" s="1"/>
      <c r="F66" s="1"/>
      <c r="G66" s="1"/>
      <c r="H66" s="1"/>
      <c r="I66" s="1"/>
    </row>
    <row r="67" spans="2:9" ht="15" thickBot="1" x14ac:dyDescent="0.35">
      <c r="B67" s="1"/>
      <c r="C67" s="28" t="s">
        <v>22</v>
      </c>
      <c r="D67" s="28"/>
      <c r="E67" s="28"/>
      <c r="F67" s="28"/>
      <c r="G67" s="27"/>
      <c r="H67" s="1"/>
      <c r="I67" s="1"/>
    </row>
    <row r="68" spans="2:9" ht="15" thickTop="1" x14ac:dyDescent="0.3">
      <c r="B68" s="1"/>
      <c r="C68" s="26" t="s">
        <v>21</v>
      </c>
      <c r="D68" s="25"/>
      <c r="E68" s="25"/>
      <c r="F68" s="25"/>
      <c r="G68" s="14">
        <v>20000</v>
      </c>
      <c r="H68" s="1"/>
      <c r="I68" s="1"/>
    </row>
    <row r="69" spans="2:9" x14ac:dyDescent="0.3">
      <c r="B69" s="1"/>
      <c r="C69" s="11" t="s">
        <v>20</v>
      </c>
      <c r="D69" s="23"/>
      <c r="E69" s="23"/>
      <c r="F69" s="23"/>
      <c r="G69" s="9">
        <v>20000</v>
      </c>
      <c r="H69" s="1"/>
      <c r="I69" s="1"/>
    </row>
    <row r="70" spans="2:9" x14ac:dyDescent="0.3">
      <c r="B70" s="1"/>
      <c r="C70" s="11" t="s">
        <v>19</v>
      </c>
      <c r="D70" s="23"/>
      <c r="E70" s="23"/>
      <c r="F70" s="23"/>
      <c r="G70" s="9">
        <v>66000</v>
      </c>
      <c r="H70" s="1"/>
      <c r="I70" s="1"/>
    </row>
    <row r="71" spans="2:9" x14ac:dyDescent="0.3">
      <c r="B71" s="1"/>
      <c r="C71" s="11" t="s">
        <v>18</v>
      </c>
      <c r="D71" s="23"/>
      <c r="E71" s="23"/>
      <c r="F71" s="23"/>
      <c r="G71" s="9">
        <v>330000</v>
      </c>
      <c r="H71" s="1"/>
      <c r="I71" s="1"/>
    </row>
    <row r="72" spans="2:9" x14ac:dyDescent="0.3">
      <c r="B72" s="1"/>
      <c r="C72" s="11" t="s">
        <v>17</v>
      </c>
      <c r="D72" s="23"/>
      <c r="E72" s="23"/>
      <c r="F72" s="23"/>
      <c r="G72" s="9">
        <v>36000</v>
      </c>
      <c r="H72" s="1"/>
      <c r="I72" s="1"/>
    </row>
    <row r="73" spans="2:9" x14ac:dyDescent="0.3">
      <c r="B73" s="1"/>
      <c r="C73" s="13" t="s">
        <v>16</v>
      </c>
      <c r="D73" s="24"/>
      <c r="E73" s="24"/>
      <c r="F73" s="24"/>
      <c r="G73" s="9">
        <v>90000</v>
      </c>
      <c r="H73" s="1"/>
      <c r="I73" s="1"/>
    </row>
    <row r="74" spans="2:9" x14ac:dyDescent="0.3">
      <c r="B74" s="1"/>
      <c r="C74" s="11"/>
      <c r="D74" s="23"/>
      <c r="E74" s="23"/>
      <c r="F74" s="23"/>
      <c r="G74" s="22"/>
      <c r="H74" s="1"/>
      <c r="I74" s="1"/>
    </row>
    <row r="75" spans="2:9" ht="15" thickBot="1" x14ac:dyDescent="0.35">
      <c r="B75" s="1"/>
      <c r="C75" s="8" t="s">
        <v>15</v>
      </c>
      <c r="D75" s="21"/>
      <c r="E75" s="21"/>
      <c r="F75" s="21"/>
      <c r="G75" s="6">
        <f>SUM(G68:G73)</f>
        <v>562000</v>
      </c>
      <c r="H75" s="1"/>
      <c r="I75" s="1"/>
    </row>
    <row r="76" spans="2:9" x14ac:dyDescent="0.3">
      <c r="B76" s="1"/>
      <c r="C76" s="20"/>
      <c r="D76" s="20"/>
      <c r="E76" s="20"/>
      <c r="F76" s="20"/>
      <c r="G76" s="19"/>
      <c r="H76" s="1"/>
      <c r="I76" s="1"/>
    </row>
    <row r="77" spans="2:9" ht="15" thickBot="1" x14ac:dyDescent="0.35">
      <c r="B77" s="1"/>
      <c r="C77" s="18" t="s">
        <v>14</v>
      </c>
      <c r="D77" s="18"/>
      <c r="E77" s="18"/>
      <c r="F77" s="18"/>
      <c r="G77" s="17"/>
      <c r="H77" s="1"/>
      <c r="I77" s="1"/>
    </row>
    <row r="78" spans="2:9" x14ac:dyDescent="0.3">
      <c r="B78" s="1"/>
      <c r="C78" s="16" t="s">
        <v>13</v>
      </c>
      <c r="D78" s="15"/>
      <c r="E78" s="15"/>
      <c r="F78" s="15"/>
      <c r="G78" s="14">
        <v>10000</v>
      </c>
      <c r="H78" s="1"/>
      <c r="I78" s="1"/>
    </row>
    <row r="79" spans="2:9" x14ac:dyDescent="0.3">
      <c r="B79" s="1"/>
      <c r="C79" s="11" t="s">
        <v>12</v>
      </c>
      <c r="D79" s="10"/>
      <c r="E79" s="10"/>
      <c r="F79" s="10"/>
      <c r="G79" s="9">
        <v>20000</v>
      </c>
      <c r="H79" s="1"/>
      <c r="I79" s="1"/>
    </row>
    <row r="80" spans="2:9" x14ac:dyDescent="0.3">
      <c r="B80" s="1"/>
      <c r="C80" s="11" t="s">
        <v>11</v>
      </c>
      <c r="D80" s="10"/>
      <c r="E80" s="10"/>
      <c r="F80" s="10"/>
      <c r="G80" s="9">
        <v>30000</v>
      </c>
      <c r="H80" s="1"/>
      <c r="I80" s="1"/>
    </row>
    <row r="81" spans="2:9" x14ac:dyDescent="0.3">
      <c r="B81" s="1"/>
      <c r="C81" s="11" t="s">
        <v>10</v>
      </c>
      <c r="D81" s="10"/>
      <c r="E81" s="10"/>
      <c r="F81" s="10"/>
      <c r="G81" s="9">
        <v>120000</v>
      </c>
      <c r="H81" s="1"/>
      <c r="I81" s="1"/>
    </row>
    <row r="82" spans="2:9" x14ac:dyDescent="0.3">
      <c r="B82" s="1"/>
      <c r="C82" s="13" t="s">
        <v>9</v>
      </c>
      <c r="D82" s="12"/>
      <c r="E82" s="12"/>
      <c r="F82" s="12"/>
      <c r="G82" s="9">
        <v>10000</v>
      </c>
      <c r="H82" s="1"/>
      <c r="I82" s="1"/>
    </row>
    <row r="83" spans="2:9" x14ac:dyDescent="0.3">
      <c r="B83" s="1"/>
      <c r="C83" s="11" t="s">
        <v>8</v>
      </c>
      <c r="D83" s="10"/>
      <c r="E83" s="10"/>
      <c r="F83" s="10"/>
      <c r="G83" s="9">
        <v>29000</v>
      </c>
      <c r="H83" s="1"/>
      <c r="I83" s="1"/>
    </row>
    <row r="84" spans="2:9" x14ac:dyDescent="0.3">
      <c r="B84" s="1"/>
      <c r="C84" s="11" t="s">
        <v>7</v>
      </c>
      <c r="D84" s="10"/>
      <c r="E84" s="10"/>
      <c r="F84" s="10"/>
      <c r="G84" s="9">
        <v>16000</v>
      </c>
      <c r="H84" s="1"/>
      <c r="I84" s="1"/>
    </row>
    <row r="85" spans="2:9" ht="15" thickBot="1" x14ac:dyDescent="0.35">
      <c r="B85" s="1"/>
      <c r="C85" s="8" t="s">
        <v>6</v>
      </c>
      <c r="D85" s="7"/>
      <c r="E85" s="7"/>
      <c r="F85" s="7"/>
      <c r="G85" s="6">
        <f>SUM(G78:G84)</f>
        <v>235000</v>
      </c>
      <c r="H85" s="1"/>
      <c r="I85" s="1"/>
    </row>
    <row r="86" spans="2:9" x14ac:dyDescent="0.3">
      <c r="B86" s="1"/>
      <c r="C86" s="1"/>
      <c r="D86" s="1"/>
      <c r="E86" s="1"/>
      <c r="F86" s="1"/>
      <c r="G86" s="5"/>
      <c r="H86" s="1"/>
      <c r="I86" s="1"/>
    </row>
    <row r="87" spans="2:9" x14ac:dyDescent="0.3">
      <c r="B87" s="1"/>
      <c r="C87" s="1"/>
      <c r="D87" s="1"/>
      <c r="E87" s="1"/>
      <c r="F87" s="1"/>
      <c r="G87" s="1"/>
      <c r="H87" s="1"/>
      <c r="I87" s="1"/>
    </row>
    <row r="88" spans="2:9" ht="15.6" x14ac:dyDescent="0.3">
      <c r="B88" s="1"/>
      <c r="C88" s="4" t="s">
        <v>5</v>
      </c>
      <c r="D88" s="3"/>
      <c r="E88" s="3"/>
      <c r="F88" s="3"/>
      <c r="G88" s="1"/>
      <c r="H88" s="1"/>
      <c r="I88" s="1"/>
    </row>
    <row r="89" spans="2:9" x14ac:dyDescent="0.3">
      <c r="B89" s="1"/>
      <c r="C89" s="1"/>
      <c r="D89" s="1"/>
      <c r="E89" s="1"/>
      <c r="F89" s="1"/>
      <c r="G89" s="1"/>
      <c r="H89" s="1"/>
      <c r="I89" s="1"/>
    </row>
    <row r="90" spans="2:9" x14ac:dyDescent="0.3">
      <c r="B90" s="1"/>
      <c r="C90" s="1" t="s">
        <v>4</v>
      </c>
      <c r="D90" s="1"/>
      <c r="E90" s="1"/>
      <c r="F90" s="1"/>
      <c r="G90" s="1"/>
      <c r="H90" s="1"/>
      <c r="I90" s="1"/>
    </row>
    <row r="91" spans="2:9" x14ac:dyDescent="0.3">
      <c r="B91" s="1"/>
      <c r="C91" s="1" t="s">
        <v>3</v>
      </c>
      <c r="D91" s="1"/>
      <c r="E91" s="2">
        <v>115000</v>
      </c>
      <c r="F91" s="1"/>
      <c r="G91" s="1"/>
      <c r="H91" s="1"/>
      <c r="I91" s="1"/>
    </row>
    <row r="92" spans="2:9" x14ac:dyDescent="0.3">
      <c r="B92" s="1"/>
      <c r="C92" s="1" t="s">
        <v>2</v>
      </c>
      <c r="D92" s="1"/>
      <c r="E92" s="2">
        <v>105000</v>
      </c>
      <c r="F92" s="1"/>
      <c r="G92" s="1"/>
      <c r="H92" s="1"/>
      <c r="I92" s="1"/>
    </row>
    <row r="93" spans="2:9" x14ac:dyDescent="0.3">
      <c r="B93" s="1"/>
      <c r="C93" s="1"/>
      <c r="D93" s="1"/>
      <c r="E93" s="1"/>
      <c r="F93" s="1"/>
      <c r="G93" s="1"/>
      <c r="H93" s="1"/>
      <c r="I93" s="1"/>
    </row>
    <row r="94" spans="2:9" x14ac:dyDescent="0.3">
      <c r="B94" s="1"/>
      <c r="C94" s="1" t="s">
        <v>1</v>
      </c>
      <c r="D94" s="1"/>
      <c r="E94" s="2">
        <v>10000</v>
      </c>
      <c r="F94" s="1"/>
      <c r="G94" s="1"/>
      <c r="H94" s="1"/>
      <c r="I94" s="1"/>
    </row>
    <row r="95" spans="2:9" x14ac:dyDescent="0.3">
      <c r="B95" s="1"/>
      <c r="C95" s="1" t="s">
        <v>0</v>
      </c>
      <c r="D95" s="1"/>
      <c r="E95" s="1"/>
      <c r="F95" s="1"/>
      <c r="G95" s="1"/>
      <c r="H95" s="1"/>
      <c r="I95" s="1"/>
    </row>
  </sheetData>
  <mergeCells count="1">
    <mergeCell ref="C4:H4"/>
  </mergeCells>
  <pageMargins left="0.7" right="0.7" top="0.78740157499999996" bottom="0.78740157499999996" header="0.3" footer="0.3"/>
  <pageSetup paperSize="9" scale="61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DEC5C913AF7E4D9A079EC428BD79FD" ma:contentTypeVersion="2" ma:contentTypeDescription="Vytvoří nový dokument" ma:contentTypeScope="" ma:versionID="337e69587196634fa1d882f86d8beb21">
  <xsd:schema xmlns:xsd="http://www.w3.org/2001/XMLSchema" xmlns:xs="http://www.w3.org/2001/XMLSchema" xmlns:p="http://schemas.microsoft.com/office/2006/metadata/properties" xmlns:ns3="a9b82c41-5f60-43e4-9a6d-73ddf02f02df" targetNamespace="http://schemas.microsoft.com/office/2006/metadata/properties" ma:root="true" ma:fieldsID="063d5b0817fdfbe53b7c31aff6663f74" ns3:_="">
    <xsd:import namespace="a9b82c41-5f60-43e4-9a6d-73ddf02f02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2c41-5f60-43e4-9a6d-73ddf02f02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7A8EF-4DC3-4EC3-9979-8861247AE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82c41-5f60-43e4-9a6d-73ddf02f02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171F24-39F8-455F-96BF-5E01C17773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5B3A2-A218-4116-BD05-36B5F3FC0B3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9b82c41-5f60-43e4-9a6d-73ddf02f02d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 Kancelář</dc:creator>
  <cp:lastModifiedBy>Radek Chromčák</cp:lastModifiedBy>
  <cp:lastPrinted>2023-11-03T05:46:07Z</cp:lastPrinted>
  <dcterms:created xsi:type="dcterms:W3CDTF">2023-11-01T13:31:51Z</dcterms:created>
  <dcterms:modified xsi:type="dcterms:W3CDTF">2024-01-02T10:53:07Z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0x0101001EDEC5C913AF7E4D9A079EC428BD79FD</vt:lpwstr>
  </property>
</Properties>
</file>